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e ev\Documents\Aktuelle Arbeitsordner\Elternassistenz-Verein\Budgetbüro\Vorlagen\"/>
    </mc:Choice>
  </mc:AlternateContent>
  <bookViews>
    <workbookView xWindow="0" yWindow="0" windowWidth="19200" windowHeight="115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C13" i="1"/>
  <c r="B13" i="1"/>
  <c r="C36" i="1"/>
  <c r="C37" i="1"/>
  <c r="C35" i="1"/>
  <c r="C38" i="1" l="1"/>
  <c r="F16" i="1"/>
  <c r="E16" i="1"/>
  <c r="F8" i="1"/>
  <c r="F11" i="1" s="1"/>
  <c r="E8" i="1"/>
  <c r="E11" i="1" s="1"/>
  <c r="F6" i="1"/>
  <c r="E6" i="1"/>
  <c r="C16" i="1"/>
  <c r="C8" i="1"/>
  <c r="C11" i="1" s="1"/>
  <c r="C6" i="1"/>
  <c r="B8" i="1"/>
  <c r="E17" i="1" l="1"/>
  <c r="E19" i="1" s="1"/>
  <c r="F17" i="1"/>
  <c r="F19" i="1" s="1"/>
  <c r="C17" i="1"/>
  <c r="C19" i="1" l="1"/>
  <c r="C20" i="1" s="1"/>
  <c r="E20" i="1"/>
  <c r="E22" i="1" s="1"/>
  <c r="E23" i="1" s="1"/>
  <c r="E29" i="1" s="1"/>
  <c r="E30" i="1" s="1"/>
  <c r="E31" i="1" s="1"/>
  <c r="F20" i="1"/>
  <c r="C22" i="1" l="1"/>
  <c r="C23" i="1"/>
  <c r="C29" i="1" s="1"/>
  <c r="C30" i="1" s="1"/>
  <c r="C31" i="1" s="1"/>
  <c r="F22" i="1"/>
  <c r="F23" i="1" s="1"/>
  <c r="F29" i="1" s="1"/>
  <c r="F30" i="1" s="1"/>
  <c r="F31" i="1" s="1"/>
  <c r="B16" i="1" l="1"/>
  <c r="B11" i="1"/>
  <c r="B6" i="1"/>
  <c r="B17" i="1" l="1"/>
  <c r="B19" i="1" l="1"/>
  <c r="B20" i="1" s="1"/>
  <c r="B22" i="1" s="1"/>
  <c r="B23" i="1" s="1"/>
  <c r="B29" i="1" s="1"/>
  <c r="B30" i="1" l="1"/>
  <c r="B31" i="1" s="1"/>
</calcChain>
</file>

<file path=xl/sharedStrings.xml><?xml version="1.0" encoding="utf-8"?>
<sst xmlns="http://schemas.openxmlformats.org/spreadsheetml/2006/main" count="42" uniqueCount="34">
  <si>
    <t>Monatsdurchschnitt</t>
  </si>
  <si>
    <t>Ergebnis pro Monat</t>
  </si>
  <si>
    <t>Stundenanzahl pro Woche</t>
  </si>
  <si>
    <t>Anzahl der Stunden pro Woche</t>
  </si>
  <si>
    <t>Lohn für Zusatzstunden aufgrund Mehrfacheinsatz am Tag (Mo-Fr)</t>
  </si>
  <si>
    <t>monatlich</t>
  </si>
  <si>
    <t>Summe AN-Kosten</t>
  </si>
  <si>
    <t>Summe inklusive SV- AG-Kosten</t>
  </si>
  <si>
    <t>Summe AG-kosten</t>
  </si>
  <si>
    <t>Zusatzkosten</t>
  </si>
  <si>
    <t>Gesamtkosten für Persönliches Budget</t>
  </si>
  <si>
    <t>Kosten für Personal</t>
  </si>
  <si>
    <t>Mehrfahrtenkosten pro Monat</t>
  </si>
  <si>
    <t>Kontogebühr für Budgetkonto</t>
  </si>
  <si>
    <t>Fortbildungskosten bei Schulung  inkl. Arbeitsschutz, Datenschutz (AN +AG)</t>
  </si>
  <si>
    <t>plus 17 % Lohnfortzahlung und Urlaubsvertretung</t>
  </si>
  <si>
    <t>Summe pro Monat</t>
  </si>
  <si>
    <t>Stundenanzahl Durchschnitt pro Woche</t>
  </si>
  <si>
    <t>Sonn- und Feiertagszuschläge Durchschnittlich 35 % des Stundensatzes</t>
  </si>
  <si>
    <t>pro Monat 4,35*16 h</t>
  </si>
  <si>
    <t>Bedarf?</t>
  </si>
  <si>
    <t>Lohnbüro oder Budgetbegleitung 10 % der Personalkosten/</t>
  </si>
  <si>
    <t>Budgetleistung im 1. Jahr</t>
  </si>
  <si>
    <t>Budgetleistung im 2. Jahr</t>
  </si>
  <si>
    <t>Schutzmaterial (FFP-2, Handschuhe, Schnelltests…)</t>
  </si>
  <si>
    <t>AN-Stundenlohn TVöD SuE S2 Erfahrungsstufe 1 inkl. Sonderzahlung bei 39 Wochenstunden</t>
  </si>
  <si>
    <t>ab 1.4.22</t>
  </si>
  <si>
    <t>ab 1.1.22</t>
  </si>
  <si>
    <t>Vergleichsrechnung Sachkosten Elternassistenz e. V. laut Vergütungsvereinbarung mit dem Land Nds. ab 1.1.22</t>
  </si>
  <si>
    <t>Stundensatz TVÖD SuE S2 Erfahrungsstufe 3 2022</t>
  </si>
  <si>
    <t>plus 23 % Arbeitgeber SV-Kosten für Kleinbetrieb</t>
  </si>
  <si>
    <t>Sonntagszuschläge Beispiel 2 h pro Woche</t>
  </si>
  <si>
    <t>Pauschale pro Einsatz Antzahl: Bsp 4 Einsätze/Woche</t>
  </si>
  <si>
    <t>Bedarf 16 h pro Woche (davon durchsnittlich Sonntag 2 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</si>
</sst>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0" fillId="2" borderId="1" xfId="0" applyFont="1" applyFill="1" applyBorder="1"/>
    <xf numFmtId="0" fontId="1" fillId="3" borderId="1" xfId="0" applyFont="1" applyFill="1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Fill="1" applyBorder="1"/>
    <xf numFmtId="43" fontId="0" fillId="0" borderId="0" xfId="1" applyFont="1" applyBorder="1"/>
    <xf numFmtId="43" fontId="0" fillId="2" borderId="10" xfId="1" applyFont="1" applyFill="1" applyBorder="1"/>
    <xf numFmtId="0" fontId="1" fillId="2" borderId="1" xfId="0" applyFont="1" applyFill="1" applyBorder="1"/>
    <xf numFmtId="0" fontId="0" fillId="2" borderId="11" xfId="0" applyFont="1" applyFill="1" applyBorder="1"/>
    <xf numFmtId="0" fontId="3" fillId="0" borderId="9" xfId="0" applyFont="1" applyBorder="1" applyAlignment="1">
      <alignment vertical="center"/>
    </xf>
    <xf numFmtId="0" fontId="1" fillId="0" borderId="1" xfId="0" applyFont="1" applyBorder="1"/>
    <xf numFmtId="0" fontId="0" fillId="0" borderId="2" xfId="0" applyBorder="1"/>
    <xf numFmtId="43" fontId="0" fillId="0" borderId="5" xfId="1" applyFont="1" applyBorder="1"/>
    <xf numFmtId="43" fontId="0" fillId="0" borderId="0" xfId="1" applyFont="1" applyFill="1" applyBorder="1"/>
    <xf numFmtId="43" fontId="0" fillId="2" borderId="14" xfId="1" applyFont="1" applyFill="1" applyBorder="1"/>
    <xf numFmtId="43" fontId="1" fillId="2" borderId="3" xfId="1" applyFont="1" applyFill="1" applyBorder="1"/>
    <xf numFmtId="43" fontId="0" fillId="0" borderId="10" xfId="1" applyFont="1" applyBorder="1"/>
    <xf numFmtId="43" fontId="0" fillId="2" borderId="12" xfId="1" applyFont="1" applyFill="1" applyBorder="1"/>
    <xf numFmtId="43" fontId="0" fillId="0" borderId="0" xfId="1" applyFont="1" applyBorder="1" applyAlignment="1">
      <alignment horizontal="center"/>
    </xf>
    <xf numFmtId="43" fontId="0" fillId="2" borderId="3" xfId="1" applyFont="1" applyFill="1" applyBorder="1"/>
    <xf numFmtId="43" fontId="1" fillId="3" borderId="3" xfId="1" applyFont="1" applyFill="1" applyBorder="1"/>
    <xf numFmtId="43" fontId="3" fillId="0" borderId="8" xfId="1" applyFont="1" applyBorder="1" applyAlignment="1">
      <alignment horizontal="right" vertical="center"/>
    </xf>
    <xf numFmtId="43" fontId="4" fillId="0" borderId="8" xfId="1" applyFont="1" applyBorder="1" applyAlignment="1">
      <alignment horizontal="right" vertical="center"/>
    </xf>
    <xf numFmtId="43" fontId="4" fillId="0" borderId="9" xfId="1" applyFont="1" applyBorder="1" applyAlignment="1">
      <alignment horizontal="right" vertical="center"/>
    </xf>
    <xf numFmtId="0" fontId="1" fillId="0" borderId="0" xfId="0" applyFont="1"/>
    <xf numFmtId="0" fontId="5" fillId="0" borderId="4" xfId="0" applyFont="1" applyBorder="1" applyAlignment="1">
      <alignment wrapText="1"/>
    </xf>
    <xf numFmtId="0" fontId="0" fillId="0" borderId="15" xfId="0" applyBorder="1"/>
    <xf numFmtId="43" fontId="4" fillId="0" borderId="16" xfId="1" applyFont="1" applyBorder="1" applyAlignment="1">
      <alignment horizontal="right" vertical="center"/>
    </xf>
    <xf numFmtId="43" fontId="0" fillId="0" borderId="16" xfId="1" applyFont="1" applyBorder="1"/>
    <xf numFmtId="43" fontId="0" fillId="0" borderId="6" xfId="1" applyFont="1" applyBorder="1"/>
    <xf numFmtId="43" fontId="0" fillId="0" borderId="8" xfId="1" applyFont="1" applyBorder="1"/>
    <xf numFmtId="0" fontId="0" fillId="2" borderId="17" xfId="0" applyFill="1" applyBorder="1"/>
    <xf numFmtId="43" fontId="0" fillId="2" borderId="18" xfId="1" applyFont="1" applyFill="1" applyBorder="1"/>
    <xf numFmtId="43" fontId="0" fillId="0" borderId="8" xfId="1" applyFont="1" applyFill="1" applyBorder="1"/>
    <xf numFmtId="0" fontId="0" fillId="2" borderId="19" xfId="0" applyFill="1" applyBorder="1"/>
    <xf numFmtId="43" fontId="0" fillId="2" borderId="20" xfId="1" applyFont="1" applyFill="1" applyBorder="1"/>
    <xf numFmtId="43" fontId="1" fillId="2" borderId="2" xfId="1" applyFont="1" applyFill="1" applyBorder="1"/>
    <xf numFmtId="0" fontId="0" fillId="0" borderId="17" xfId="0" applyFill="1" applyBorder="1"/>
    <xf numFmtId="43" fontId="0" fillId="0" borderId="18" xfId="1" applyFont="1" applyBorder="1"/>
    <xf numFmtId="43" fontId="0" fillId="2" borderId="13" xfId="1" applyFont="1" applyFill="1" applyBorder="1"/>
    <xf numFmtId="43" fontId="0" fillId="0" borderId="8" xfId="1" applyFont="1" applyBorder="1" applyAlignment="1">
      <alignment horizontal="center"/>
    </xf>
    <xf numFmtId="43" fontId="0" fillId="2" borderId="2" xfId="1" applyFont="1" applyFill="1" applyBorder="1"/>
    <xf numFmtId="43" fontId="1" fillId="3" borderId="2" xfId="1" applyFont="1" applyFill="1" applyBorder="1"/>
    <xf numFmtId="0" fontId="6" fillId="0" borderId="7" xfId="0" applyFont="1" applyBorder="1" applyAlignment="1">
      <alignment vertical="center"/>
    </xf>
    <xf numFmtId="14" fontId="0" fillId="0" borderId="3" xfId="0" applyNumberFormat="1" applyBorder="1"/>
    <xf numFmtId="43" fontId="0" fillId="4" borderId="0" xfId="1" applyFont="1" applyFill="1" applyBorder="1"/>
    <xf numFmtId="43" fontId="0" fillId="4" borderId="8" xfId="1" applyFont="1" applyFill="1" applyBorder="1"/>
    <xf numFmtId="0" fontId="0" fillId="4" borderId="7" xfId="0" applyFill="1" applyBorder="1"/>
    <xf numFmtId="43" fontId="0" fillId="4" borderId="0" xfId="1" applyFont="1" applyFill="1" applyBorder="1" applyAlignment="1">
      <alignment horizontal="center"/>
    </xf>
    <xf numFmtId="43" fontId="0" fillId="4" borderId="8" xfId="1" applyFont="1" applyFill="1" applyBorder="1" applyAlignment="1">
      <alignment horizontal="center"/>
    </xf>
    <xf numFmtId="0" fontId="0" fillId="4" borderId="7" xfId="0" applyFill="1" applyBorder="1" applyAlignment="1">
      <alignment wrapText="1"/>
    </xf>
    <xf numFmtId="0" fontId="3" fillId="4" borderId="7" xfId="0" applyFont="1" applyFill="1" applyBorder="1" applyAlignment="1">
      <alignment vertical="center"/>
    </xf>
    <xf numFmtId="43" fontId="4" fillId="4" borderId="8" xfId="1" applyFont="1" applyFill="1" applyBorder="1" applyAlignment="1">
      <alignment horizontal="right" vertical="center"/>
    </xf>
    <xf numFmtId="43" fontId="0" fillId="4" borderId="16" xfId="1" applyFont="1" applyFill="1" applyBorder="1"/>
    <xf numFmtId="43" fontId="3" fillId="4" borderId="8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/>
    <xf numFmtId="14" fontId="0" fillId="0" borderId="1" xfId="0" applyNumberFormat="1" applyBorder="1"/>
    <xf numFmtId="43" fontId="0" fillId="0" borderId="4" xfId="1" applyFont="1" applyBorder="1"/>
    <xf numFmtId="43" fontId="0" fillId="4" borderId="7" xfId="1" applyFont="1" applyFill="1" applyBorder="1"/>
    <xf numFmtId="43" fontId="0" fillId="0" borderId="7" xfId="1" applyFont="1" applyBorder="1"/>
    <xf numFmtId="43" fontId="0" fillId="2" borderId="17" xfId="1" applyFont="1" applyFill="1" applyBorder="1"/>
    <xf numFmtId="43" fontId="0" fillId="2" borderId="19" xfId="1" applyFont="1" applyFill="1" applyBorder="1"/>
    <xf numFmtId="43" fontId="1" fillId="2" borderId="1" xfId="1" applyFont="1" applyFill="1" applyBorder="1"/>
    <xf numFmtId="43" fontId="0" fillId="0" borderId="7" xfId="1" applyFont="1" applyFill="1" applyBorder="1"/>
    <xf numFmtId="43" fontId="0" fillId="0" borderId="17" xfId="1" applyFont="1" applyBorder="1"/>
    <xf numFmtId="43" fontId="0" fillId="2" borderId="11" xfId="1" applyFont="1" applyFill="1" applyBorder="1"/>
    <xf numFmtId="43" fontId="0" fillId="0" borderId="7" xfId="1" applyFont="1" applyBorder="1" applyAlignment="1">
      <alignment horizontal="center"/>
    </xf>
    <xf numFmtId="43" fontId="0" fillId="4" borderId="7" xfId="1" applyFont="1" applyFill="1" applyBorder="1" applyAlignment="1">
      <alignment horizontal="center"/>
    </xf>
    <xf numFmtId="43" fontId="0" fillId="2" borderId="1" xfId="1" applyFont="1" applyFill="1" applyBorder="1"/>
    <xf numFmtId="43" fontId="1" fillId="3" borderId="1" xfId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5" sqref="A5"/>
    </sheetView>
  </sheetViews>
  <sheetFormatPr baseColWidth="10" defaultRowHeight="15" x14ac:dyDescent="0.25"/>
  <cols>
    <col min="1" max="1" width="43.7109375" customWidth="1"/>
    <col min="2" max="2" width="14.140625" customWidth="1"/>
    <col min="3" max="3" width="10.85546875" customWidth="1"/>
    <col min="4" max="4" width="8.140625" customWidth="1"/>
    <col min="6" max="6" width="13.140625" customWidth="1"/>
  </cols>
  <sheetData>
    <row r="1" spans="1:6" ht="15.75" thickBot="1" x14ac:dyDescent="0.3">
      <c r="A1" s="25" t="s">
        <v>33</v>
      </c>
      <c r="E1" s="11" t="s">
        <v>23</v>
      </c>
      <c r="F1" s="58"/>
    </row>
    <row r="2" spans="1:6" ht="15.75" thickBot="1" x14ac:dyDescent="0.3">
      <c r="A2" s="11" t="s">
        <v>22</v>
      </c>
      <c r="B2" s="45">
        <v>44562</v>
      </c>
      <c r="C2" s="12" t="s">
        <v>26</v>
      </c>
      <c r="E2" s="59">
        <v>44562</v>
      </c>
      <c r="F2" s="12" t="s">
        <v>26</v>
      </c>
    </row>
    <row r="3" spans="1:6" ht="32.25" customHeight="1" x14ac:dyDescent="0.25">
      <c r="A3" s="26" t="s">
        <v>25</v>
      </c>
      <c r="B3" s="13">
        <v>14.67</v>
      </c>
      <c r="C3" s="30">
        <v>14.94</v>
      </c>
      <c r="E3" s="60">
        <v>15.38</v>
      </c>
      <c r="F3" s="30">
        <v>15.65</v>
      </c>
    </row>
    <row r="4" spans="1:6" x14ac:dyDescent="0.25">
      <c r="A4" s="48" t="s">
        <v>17</v>
      </c>
      <c r="B4" s="46">
        <v>16</v>
      </c>
      <c r="C4" s="47">
        <v>16</v>
      </c>
      <c r="E4" s="61">
        <v>16</v>
      </c>
      <c r="F4" s="47">
        <v>16</v>
      </c>
    </row>
    <row r="5" spans="1:6" x14ac:dyDescent="0.25">
      <c r="A5" s="3" t="s">
        <v>0</v>
      </c>
      <c r="B5" s="6">
        <v>4.3499999999999996</v>
      </c>
      <c r="C5" s="31">
        <v>4.3499999999999996</v>
      </c>
      <c r="E5" s="62">
        <v>4.3499999999999996</v>
      </c>
      <c r="F5" s="31">
        <v>4.3499999999999996</v>
      </c>
    </row>
    <row r="6" spans="1:6" x14ac:dyDescent="0.25">
      <c r="A6" s="32" t="s">
        <v>1</v>
      </c>
      <c r="B6" s="7">
        <f>SUM(B3*B4*B5)</f>
        <v>1021.0319999999999</v>
      </c>
      <c r="C6" s="33">
        <f>SUM(C3*C4*C5)</f>
        <v>1039.8239999999998</v>
      </c>
      <c r="E6" s="63">
        <f>SUM(E3*E4*E5)</f>
        <v>1070.4479999999999</v>
      </c>
      <c r="F6" s="33">
        <f>SUM(F3*F4*F5)</f>
        <v>1089.24</v>
      </c>
    </row>
    <row r="7" spans="1:6" x14ac:dyDescent="0.25">
      <c r="A7" s="3"/>
      <c r="B7" s="6"/>
      <c r="C7" s="31"/>
      <c r="E7" s="62"/>
      <c r="F7" s="31"/>
    </row>
    <row r="8" spans="1:6" ht="27" customHeight="1" x14ac:dyDescent="0.25">
      <c r="A8" s="4" t="s">
        <v>18</v>
      </c>
      <c r="B8" s="6">
        <f>SUM(B3*35/100)</f>
        <v>5.1345000000000001</v>
      </c>
      <c r="C8" s="31">
        <f>SUM(C3*35/100)</f>
        <v>5.2290000000000001</v>
      </c>
      <c r="E8" s="62">
        <f>SUM(E3*35/100)</f>
        <v>5.3830000000000009</v>
      </c>
      <c r="F8" s="31">
        <f>SUM(F3*35/100)</f>
        <v>5.4775</v>
      </c>
    </row>
    <row r="9" spans="1:6" x14ac:dyDescent="0.25">
      <c r="A9" s="48" t="s">
        <v>2</v>
      </c>
      <c r="B9" s="46">
        <v>2</v>
      </c>
      <c r="C9" s="47">
        <v>2</v>
      </c>
      <c r="D9" t="s">
        <v>20</v>
      </c>
      <c r="E9" s="61">
        <v>2</v>
      </c>
      <c r="F9" s="47">
        <v>2</v>
      </c>
    </row>
    <row r="10" spans="1:6" x14ac:dyDescent="0.25">
      <c r="A10" s="3" t="s">
        <v>0</v>
      </c>
      <c r="B10" s="6">
        <v>4.3499999999999996</v>
      </c>
      <c r="C10" s="31">
        <v>4.3499999999999996</v>
      </c>
      <c r="E10" s="62">
        <v>4.3499999999999996</v>
      </c>
      <c r="F10" s="31">
        <v>4.3499999999999996</v>
      </c>
    </row>
    <row r="11" spans="1:6" x14ac:dyDescent="0.25">
      <c r="A11" s="32" t="s">
        <v>1</v>
      </c>
      <c r="B11" s="7">
        <f>SUM(B8*B9*B10)</f>
        <v>44.67015</v>
      </c>
      <c r="C11" s="33">
        <f>SUM(C8*C9*C10)</f>
        <v>45.4923</v>
      </c>
      <c r="E11" s="63">
        <f>SUM(E8*E9*E10)</f>
        <v>46.832100000000004</v>
      </c>
      <c r="F11" s="33">
        <f>SUM(F8*F9*F10)</f>
        <v>47.654249999999998</v>
      </c>
    </row>
    <row r="12" spans="1:6" x14ac:dyDescent="0.25">
      <c r="A12" s="3"/>
      <c r="B12" s="6"/>
      <c r="C12" s="31"/>
      <c r="E12" s="62"/>
      <c r="F12" s="31"/>
    </row>
    <row r="13" spans="1:6" ht="27.75" customHeight="1" x14ac:dyDescent="0.25">
      <c r="A13" s="4" t="s">
        <v>4</v>
      </c>
      <c r="B13" s="6">
        <f>SUM(B3)</f>
        <v>14.67</v>
      </c>
      <c r="C13" s="31">
        <f>SUM(C3)</f>
        <v>14.94</v>
      </c>
      <c r="E13" s="62">
        <f>SUM(E3)</f>
        <v>15.38</v>
      </c>
      <c r="F13" s="31">
        <f>SUM(F3)</f>
        <v>15.65</v>
      </c>
    </row>
    <row r="14" spans="1:6" x14ac:dyDescent="0.25">
      <c r="A14" s="48" t="s">
        <v>3</v>
      </c>
      <c r="B14" s="46">
        <v>2</v>
      </c>
      <c r="C14" s="47">
        <v>2</v>
      </c>
      <c r="D14" t="s">
        <v>20</v>
      </c>
      <c r="E14" s="61">
        <v>2</v>
      </c>
      <c r="F14" s="47">
        <v>2</v>
      </c>
    </row>
    <row r="15" spans="1:6" x14ac:dyDescent="0.25">
      <c r="A15" s="3" t="s">
        <v>0</v>
      </c>
      <c r="B15" s="6">
        <v>4.3499999999999996</v>
      </c>
      <c r="C15" s="31">
        <v>4.3499999999999996</v>
      </c>
      <c r="E15" s="62">
        <v>4.3499999999999996</v>
      </c>
      <c r="F15" s="31">
        <v>4.3499999999999996</v>
      </c>
    </row>
    <row r="16" spans="1:6" ht="15.75" thickBot="1" x14ac:dyDescent="0.3">
      <c r="A16" s="35" t="s">
        <v>12</v>
      </c>
      <c r="B16" s="15">
        <f>SUM(B13*B14*B15)</f>
        <v>127.62899999999999</v>
      </c>
      <c r="C16" s="36">
        <f>SUM(C13*C14*C15)</f>
        <v>129.97799999999998</v>
      </c>
      <c r="E16" s="64">
        <f>SUM(E13*E14*E15)</f>
        <v>133.80599999999998</v>
      </c>
      <c r="F16" s="36">
        <f>SUM(F13*F14*F15)</f>
        <v>136.155</v>
      </c>
    </row>
    <row r="17" spans="1:6" ht="15.75" thickBot="1" x14ac:dyDescent="0.3">
      <c r="A17" s="8" t="s">
        <v>6</v>
      </c>
      <c r="B17" s="16">
        <f>SUM(B6+B11+B16)</f>
        <v>1193.3311499999998</v>
      </c>
      <c r="C17" s="37">
        <f>SUM(C6+C11+C16)</f>
        <v>1215.2943</v>
      </c>
      <c r="E17" s="65">
        <f>SUM(E6+E11+E16)</f>
        <v>1251.0861</v>
      </c>
      <c r="F17" s="37">
        <f>SUM(F6+F11+F16)</f>
        <v>1273.04925</v>
      </c>
    </row>
    <row r="18" spans="1:6" x14ac:dyDescent="0.25">
      <c r="A18" s="5"/>
      <c r="B18" s="14"/>
      <c r="C18" s="34"/>
      <c r="E18" s="66"/>
      <c r="F18" s="34"/>
    </row>
    <row r="19" spans="1:6" x14ac:dyDescent="0.25">
      <c r="A19" s="5" t="s">
        <v>30</v>
      </c>
      <c r="B19" s="6">
        <f>SUM(B17*23/100)</f>
        <v>274.46616449999993</v>
      </c>
      <c r="C19" s="31">
        <f>SUM(C17*23/100)</f>
        <v>279.51768900000002</v>
      </c>
      <c r="E19" s="62">
        <f>SUM(E17*23/100)</f>
        <v>287.74980299999999</v>
      </c>
      <c r="F19" s="31">
        <f>SUM(F17*23/100)</f>
        <v>292.80132750000001</v>
      </c>
    </row>
    <row r="20" spans="1:6" x14ac:dyDescent="0.25">
      <c r="A20" s="32" t="s">
        <v>7</v>
      </c>
      <c r="B20" s="7">
        <f>SUM(B17:B19)</f>
        <v>1467.7973144999996</v>
      </c>
      <c r="C20" s="33">
        <f>SUM(C17:C19)</f>
        <v>1494.811989</v>
      </c>
      <c r="E20" s="63">
        <f>SUM(E17:E19)</f>
        <v>1538.8359029999999</v>
      </c>
      <c r="F20" s="33">
        <f>SUM(F17:F19)</f>
        <v>1565.8505775000001</v>
      </c>
    </row>
    <row r="21" spans="1:6" x14ac:dyDescent="0.25">
      <c r="A21" s="5"/>
      <c r="B21" s="6"/>
      <c r="C21" s="31"/>
      <c r="E21" s="62"/>
      <c r="F21" s="31"/>
    </row>
    <row r="22" spans="1:6" x14ac:dyDescent="0.25">
      <c r="A22" s="38" t="s">
        <v>15</v>
      </c>
      <c r="B22" s="17">
        <f>SUM(B20*17/100)</f>
        <v>249.52554346499994</v>
      </c>
      <c r="C22" s="39">
        <f>SUM(C20*17/100)</f>
        <v>254.11803813000003</v>
      </c>
      <c r="E22" s="67">
        <f>SUM(E20*17/100)</f>
        <v>261.60210351000001</v>
      </c>
      <c r="F22" s="39">
        <f>SUM(F20*17/100)</f>
        <v>266.19459817500001</v>
      </c>
    </row>
    <row r="23" spans="1:6" ht="15.75" thickBot="1" x14ac:dyDescent="0.3">
      <c r="A23" s="9" t="s">
        <v>8</v>
      </c>
      <c r="B23" s="18">
        <f>SUM(B20:B22)</f>
        <v>1717.3228579649995</v>
      </c>
      <c r="C23" s="40">
        <f>SUM(C20:C22)</f>
        <v>1748.9300271300001</v>
      </c>
      <c r="E23" s="68">
        <f>SUM(E20:E22)</f>
        <v>1800.4380065099999</v>
      </c>
      <c r="F23" s="40">
        <f>SUM(F20:F22)</f>
        <v>1832.0451756750001</v>
      </c>
    </row>
    <row r="24" spans="1:6" x14ac:dyDescent="0.25">
      <c r="A24" s="5"/>
      <c r="B24" s="6"/>
      <c r="C24" s="31"/>
      <c r="E24" s="62"/>
      <c r="F24" s="31"/>
    </row>
    <row r="25" spans="1:6" x14ac:dyDescent="0.25">
      <c r="A25" s="5" t="s">
        <v>9</v>
      </c>
      <c r="B25" s="19" t="s">
        <v>5</v>
      </c>
      <c r="C25" s="41" t="s">
        <v>5</v>
      </c>
      <c r="E25" s="69" t="s">
        <v>5</v>
      </c>
      <c r="F25" s="41" t="s">
        <v>5</v>
      </c>
    </row>
    <row r="26" spans="1:6" x14ac:dyDescent="0.25">
      <c r="A26" s="48" t="s">
        <v>24</v>
      </c>
      <c r="B26" s="49">
        <v>30</v>
      </c>
      <c r="C26" s="50">
        <v>30</v>
      </c>
      <c r="E26" s="70">
        <v>30</v>
      </c>
      <c r="F26" s="50">
        <v>30</v>
      </c>
    </row>
    <row r="27" spans="1:6" ht="39" customHeight="1" x14ac:dyDescent="0.25">
      <c r="A27" s="51" t="s">
        <v>14</v>
      </c>
      <c r="B27" s="46">
        <v>10</v>
      </c>
      <c r="C27" s="47">
        <v>10</v>
      </c>
      <c r="E27" s="61">
        <v>10</v>
      </c>
      <c r="F27" s="47">
        <v>10</v>
      </c>
    </row>
    <row r="28" spans="1:6" ht="15.75" thickBot="1" x14ac:dyDescent="0.3">
      <c r="A28" s="48" t="s">
        <v>13</v>
      </c>
      <c r="B28" s="46">
        <v>10</v>
      </c>
      <c r="C28" s="47">
        <v>10</v>
      </c>
      <c r="E28" s="61">
        <v>10</v>
      </c>
      <c r="F28" s="47">
        <v>10</v>
      </c>
    </row>
    <row r="29" spans="1:6" ht="15.75" thickBot="1" x14ac:dyDescent="0.3">
      <c r="A29" s="1" t="s">
        <v>11</v>
      </c>
      <c r="B29" s="20">
        <f>SUM(B23+B26+B27+B28)</f>
        <v>1767.3228579649995</v>
      </c>
      <c r="C29" s="42">
        <f>SUM(C23+C26+C27+C28)</f>
        <v>1798.9300271300001</v>
      </c>
      <c r="E29" s="71">
        <f>SUM(E23+E26+E27+E28)</f>
        <v>1850.4380065099999</v>
      </c>
      <c r="F29" s="42">
        <f>SUM(F23+F26+F27+F28)</f>
        <v>1882.0451756750001</v>
      </c>
    </row>
    <row r="30" spans="1:6" ht="33.75" customHeight="1" thickBot="1" x14ac:dyDescent="0.3">
      <c r="A30" s="51" t="s">
        <v>21</v>
      </c>
      <c r="B30" s="46">
        <f>SUM(B29*10/100)</f>
        <v>176.73228579649992</v>
      </c>
      <c r="C30" s="47">
        <f>SUM(C29*10/100)</f>
        <v>179.89300271300002</v>
      </c>
      <c r="E30" s="61">
        <f>SUM(E29*10/100)</f>
        <v>185.04380065099997</v>
      </c>
      <c r="F30" s="47">
        <f>SUM(F29*10/100)</f>
        <v>188.20451756750001</v>
      </c>
    </row>
    <row r="31" spans="1:6" ht="15.75" thickBot="1" x14ac:dyDescent="0.3">
      <c r="A31" s="2" t="s">
        <v>10</v>
      </c>
      <c r="B31" s="21">
        <f>SUM(B30+B29)</f>
        <v>1944.0551437614995</v>
      </c>
      <c r="C31" s="43">
        <f>SUM(C30+C29)</f>
        <v>1978.8230298430001</v>
      </c>
      <c r="E31" s="72">
        <f>SUM(E30+E29)</f>
        <v>2035.4818071609998</v>
      </c>
      <c r="F31" s="43">
        <f>SUM(F30+F29)</f>
        <v>2070.2496932425001</v>
      </c>
    </row>
    <row r="32" spans="1:6" ht="15.75" thickBot="1" x14ac:dyDescent="0.3"/>
    <row r="33" spans="1:3" ht="29.25" customHeight="1" thickBot="1" x14ac:dyDescent="0.3">
      <c r="A33" s="56" t="s">
        <v>28</v>
      </c>
      <c r="B33" s="57"/>
      <c r="C33" s="27" t="s">
        <v>27</v>
      </c>
    </row>
    <row r="34" spans="1:3" x14ac:dyDescent="0.25">
      <c r="A34" s="44" t="s">
        <v>29</v>
      </c>
      <c r="B34" s="22"/>
      <c r="C34" s="29">
        <v>27.73</v>
      </c>
    </row>
    <row r="35" spans="1:3" x14ac:dyDescent="0.25">
      <c r="A35" s="52" t="s">
        <v>19</v>
      </c>
      <c r="B35" s="23"/>
      <c r="C35" s="28">
        <f>SUM(C34*4.35*B4)</f>
        <v>1930.0079999999998</v>
      </c>
    </row>
    <row r="36" spans="1:3" x14ac:dyDescent="0.25">
      <c r="A36" s="52" t="s">
        <v>32</v>
      </c>
      <c r="B36" s="53">
        <v>5.61</v>
      </c>
      <c r="C36" s="54">
        <f>SUM(4.35*4*B36)</f>
        <v>97.614000000000004</v>
      </c>
    </row>
    <row r="37" spans="1:3" ht="15.75" thickBot="1" x14ac:dyDescent="0.3">
      <c r="A37" s="52" t="s">
        <v>31</v>
      </c>
      <c r="B37" s="55">
        <v>6.89</v>
      </c>
      <c r="C37" s="54">
        <f>SUM(B9*4.35*B37)</f>
        <v>59.942999999999991</v>
      </c>
    </row>
    <row r="38" spans="1:3" ht="15.75" thickBot="1" x14ac:dyDescent="0.3">
      <c r="A38" s="10" t="s">
        <v>16</v>
      </c>
      <c r="B38" s="24"/>
      <c r="C38" s="24">
        <f>SUM(C35:C37)</f>
        <v>2087.5650000000001</v>
      </c>
    </row>
  </sheetData>
  <mergeCells count="1">
    <mergeCell ref="A33:B3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Pentium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Blochberger</dc:creator>
  <cp:lastModifiedBy>Windows-Benutzer</cp:lastModifiedBy>
  <cp:lastPrinted>2016-10-27T10:24:21Z</cp:lastPrinted>
  <dcterms:created xsi:type="dcterms:W3CDTF">2016-10-27T09:34:36Z</dcterms:created>
  <dcterms:modified xsi:type="dcterms:W3CDTF">2022-02-24T16:40:40Z</dcterms:modified>
</cp:coreProperties>
</file>